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ddleworthparishcouncil.sharepoint.com/sites/AllStaff/Shared Documents/General/WEBSITE/"/>
    </mc:Choice>
  </mc:AlternateContent>
  <xr:revisionPtr revIDLastSave="0" documentId="8_{2E29E229-C06B-4242-AC86-578C69325A73}" xr6:coauthVersionLast="47" xr6:coauthVersionMax="47" xr10:uidLastSave="{00000000-0000-0000-0000-000000000000}"/>
  <bookViews>
    <workbookView xWindow="-120" yWindow="-120" windowWidth="29040" windowHeight="15720" xr2:uid="{E8E4E328-4201-4271-9858-D6F3103AC0A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K30" i="1"/>
  <c r="H30" i="1"/>
  <c r="G30" i="1"/>
  <c r="J28" i="1"/>
  <c r="J30" i="1" s="1"/>
  <c r="I28" i="1"/>
  <c r="I30" i="1" s="1"/>
  <c r="H28" i="1"/>
  <c r="G28" i="1"/>
  <c r="K26" i="1"/>
  <c r="I26" i="1"/>
  <c r="B25" i="1"/>
  <c r="J21" i="1"/>
  <c r="J26" i="1" s="1"/>
  <c r="I21" i="1"/>
  <c r="H21" i="1"/>
  <c r="H26" i="1" s="1"/>
  <c r="H33" i="1" s="1"/>
  <c r="G21" i="1"/>
  <c r="G26" i="1" s="1"/>
  <c r="K19" i="1"/>
  <c r="J19" i="1"/>
  <c r="I19" i="1"/>
  <c r="H19" i="1"/>
  <c r="G19" i="1"/>
  <c r="G18" i="1"/>
  <c r="J17" i="1"/>
  <c r="I16" i="1"/>
  <c r="H16" i="1"/>
  <c r="G16" i="1"/>
  <c r="J16" i="1" s="1"/>
  <c r="J15" i="1"/>
  <c r="I14" i="1"/>
  <c r="I18" i="1" s="1"/>
  <c r="H14" i="1"/>
  <c r="J14" i="1" s="1"/>
  <c r="G14" i="1"/>
  <c r="B13" i="1"/>
  <c r="J11" i="1"/>
  <c r="I11" i="1"/>
  <c r="H11" i="1"/>
  <c r="G11" i="1"/>
  <c r="K9" i="1"/>
  <c r="J9" i="1"/>
  <c r="J33" i="1" s="1"/>
  <c r="I9" i="1"/>
  <c r="H9" i="1"/>
  <c r="G9" i="1"/>
  <c r="G33" i="1" s="1"/>
  <c r="B9" i="1"/>
  <c r="G8" i="1"/>
  <c r="J7" i="1"/>
  <c r="I7" i="1"/>
  <c r="H7" i="1"/>
  <c r="G7" i="1"/>
  <c r="J6" i="1"/>
  <c r="I6" i="1"/>
  <c r="I8" i="1" s="1"/>
  <c r="H6" i="1"/>
  <c r="H8" i="1" s="1"/>
  <c r="G6" i="1"/>
  <c r="I33" i="1" l="1"/>
  <c r="H18" i="1"/>
  <c r="J18" i="1" s="1"/>
  <c r="J8" i="1"/>
</calcChain>
</file>

<file path=xl/sharedStrings.xml><?xml version="1.0" encoding="utf-8"?>
<sst xmlns="http://schemas.openxmlformats.org/spreadsheetml/2006/main" count="69" uniqueCount="56">
  <si>
    <t>SUMMARY ASSET REGISTER vs INSURANCE SCHEDULES</t>
  </si>
  <si>
    <t>INSURANCE SCHEDULES</t>
  </si>
  <si>
    <t xml:space="preserve">CV Includes </t>
  </si>
  <si>
    <t>£k</t>
  </si>
  <si>
    <t>Cost / value brought forward</t>
  </si>
  <si>
    <t>additions</t>
  </si>
  <si>
    <t>disposals</t>
  </si>
  <si>
    <t>current value</t>
  </si>
  <si>
    <t>Sum Insured</t>
  </si>
  <si>
    <t>£</t>
  </si>
  <si>
    <t>Civic Hall</t>
  </si>
  <si>
    <t>LAND &amp; BUILDINGS</t>
  </si>
  <si>
    <t>Car Park</t>
  </si>
  <si>
    <t>CEMETERY BINS</t>
  </si>
  <si>
    <t>page 7</t>
  </si>
  <si>
    <t>2 x Bins</t>
  </si>
  <si>
    <t>Allotments</t>
  </si>
  <si>
    <t>NOTICEBOARDS</t>
  </si>
  <si>
    <t>Noticeboards</t>
  </si>
  <si>
    <t>Cemetery</t>
  </si>
  <si>
    <t>OTHER LAND &amp; BUILDINGS</t>
  </si>
  <si>
    <t>page 4</t>
  </si>
  <si>
    <t>Buildings sum insured</t>
  </si>
  <si>
    <t>Heating</t>
  </si>
  <si>
    <t>FIXTURES &amp; FITTINGS</t>
  </si>
  <si>
    <t>page 4 (a)</t>
  </si>
  <si>
    <t>furniture, fixtures, fittings and tenants improvements</t>
  </si>
  <si>
    <t>Prior B/f</t>
  </si>
  <si>
    <t>EQUIPMENT</t>
  </si>
  <si>
    <t>COMPUTER EQUIPMENT</t>
  </si>
  <si>
    <t>page 4 (c)</t>
  </si>
  <si>
    <t>computer equipment, other office equipment and sports equipment</t>
  </si>
  <si>
    <t>Laptop</t>
  </si>
  <si>
    <t>TOOLS &amp; OUTDOOR EQUIPMENT</t>
  </si>
  <si>
    <t>page 4 (d)</t>
  </si>
  <si>
    <t>inc. gardening equipment</t>
  </si>
  <si>
    <t>garden tools and pressure washer</t>
  </si>
  <si>
    <t>Lighting / Wifi</t>
  </si>
  <si>
    <t>OTHER EQUIPMENT</t>
  </si>
  <si>
    <t>Furniture / Blinds</t>
  </si>
  <si>
    <t>Kitchen Kit</t>
  </si>
  <si>
    <t>Lifts</t>
  </si>
  <si>
    <t>CIVIC REGALIA</t>
  </si>
  <si>
    <t>page 4 (g)</t>
  </si>
  <si>
    <t>civic regalia</t>
  </si>
  <si>
    <t>CCTV</t>
  </si>
  <si>
    <t>Chairman's Lady's medal</t>
  </si>
  <si>
    <t>Stage Xtn</t>
  </si>
  <si>
    <t>Vice Chairman's Lady's medal</t>
  </si>
  <si>
    <t>Clock</t>
  </si>
  <si>
    <t>Vice Chairman's medal</t>
  </si>
  <si>
    <t>Chairman's chain and jewel, consort's chain</t>
  </si>
  <si>
    <t>COMMUNITY ASSETS</t>
  </si>
  <si>
    <t>Lord Rhodes + 4 paintings</t>
  </si>
  <si>
    <t>collage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</si>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</sst>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\(#,##0.00\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0" fillId="0" borderId="0" xfId="1" applyNumberFormat="1" applyFont="1" applyAlignment="1">
      <alignment vertical="top"/>
    </xf>
    <xf numFmtId="164" fontId="0" fillId="0" borderId="4" xfId="0" applyNumberFormat="1" applyBorder="1" applyAlignment="1">
      <alignment vertical="top"/>
    </xf>
    <xf numFmtId="164" fontId="2" fillId="0" borderId="4" xfId="0" applyNumberFormat="1" applyFont="1" applyBorder="1" applyAlignment="1">
      <alignment vertical="top"/>
    </xf>
    <xf numFmtId="164" fontId="0" fillId="3" borderId="0" xfId="1" applyNumberFormat="1" applyFont="1" applyFill="1" applyAlignment="1">
      <alignment vertical="top"/>
    </xf>
    <xf numFmtId="164" fontId="2" fillId="0" borderId="4" xfId="1" applyNumberFormat="1" applyFont="1" applyFill="1" applyBorder="1" applyAlignment="1">
      <alignment horizontal="right" vertical="top"/>
    </xf>
    <xf numFmtId="0" fontId="2" fillId="3" borderId="0" xfId="0" applyFont="1" applyFill="1" applyAlignment="1">
      <alignment vertical="top"/>
    </xf>
    <xf numFmtId="164" fontId="2" fillId="0" borderId="6" xfId="1" applyNumberFormat="1" applyFont="1" applyBorder="1" applyAlignment="1">
      <alignment vertical="top"/>
    </xf>
    <xf numFmtId="164" fontId="2" fillId="0" borderId="7" xfId="1" applyNumberFormat="1" applyFont="1" applyBorder="1" applyAlignment="1">
      <alignment vertical="top"/>
    </xf>
    <xf numFmtId="164" fontId="2" fillId="0" borderId="8" xfId="1" applyNumberFormat="1" applyFont="1" applyBorder="1" applyAlignment="1">
      <alignment vertical="top"/>
    </xf>
    <xf numFmtId="164" fontId="2" fillId="4" borderId="8" xfId="1" applyNumberFormat="1" applyFont="1" applyFill="1" applyBorder="1" applyAlignment="1">
      <alignment vertical="top"/>
    </xf>
    <xf numFmtId="164" fontId="2" fillId="0" borderId="9" xfId="1" applyNumberFormat="1" applyFont="1" applyBorder="1" applyAlignment="1">
      <alignment vertical="top"/>
    </xf>
    <xf numFmtId="164" fontId="2" fillId="0" borderId="4" xfId="1" applyNumberFormat="1" applyFont="1" applyBorder="1" applyAlignment="1">
      <alignment vertical="top"/>
    </xf>
    <xf numFmtId="0" fontId="2" fillId="4" borderId="0" xfId="0" applyFont="1" applyFill="1" applyAlignment="1">
      <alignment vertical="top"/>
    </xf>
    <xf numFmtId="0" fontId="2" fillId="5" borderId="0" xfId="0" applyFont="1" applyFill="1" applyAlignment="1">
      <alignment vertical="top"/>
    </xf>
    <xf numFmtId="164" fontId="0" fillId="0" borderId="4" xfId="1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0" xfId="0" applyBorder="1" applyAlignment="1">
      <alignment vertical="top" wrapText="1"/>
    </xf>
    <xf numFmtId="164" fontId="0" fillId="0" borderId="0" xfId="0" applyNumberForma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addleworthparishcouncil.sharepoint.com/sites/AllStaff/Shared%20Documents/General/FINANCE/2021-22/Final%20Accounts%202021-22/ASSET%20REGISTER%202021-22.xlsx" TargetMode="External"/><Relationship Id="rId1" Type="http://schemas.openxmlformats.org/officeDocument/2006/relationships/externalLinkPath" Target="/sites/AllStaff/Shared%20Documents/General/FINANCE/2021-22/Final%20Accounts%202021-22/ASSET%20REGISTER%202021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LAND &amp; BUILDINGS"/>
      <sheetName val="FIXTURES &amp; FITTINGS"/>
      <sheetName val="EQUIPMENT"/>
      <sheetName val="CIVIC REGALIA"/>
      <sheetName val="COMMUNITY ASSETS"/>
    </sheetNames>
    <sheetDataSet>
      <sheetData sheetId="0"/>
      <sheetData sheetId="1">
        <row r="75">
          <cell r="F75">
            <v>9627.27</v>
          </cell>
          <cell r="G75">
            <v>0</v>
          </cell>
          <cell r="H75">
            <v>0</v>
          </cell>
          <cell r="I75">
            <v>9627.27</v>
          </cell>
        </row>
        <row r="92">
          <cell r="F92">
            <v>2177342.29</v>
          </cell>
          <cell r="G92">
            <v>0</v>
          </cell>
          <cell r="H92">
            <v>0</v>
          </cell>
          <cell r="I92">
            <v>2177342.29</v>
          </cell>
        </row>
      </sheetData>
      <sheetData sheetId="2">
        <row r="9">
          <cell r="F9">
            <v>91283.55</v>
          </cell>
          <cell r="G9">
            <v>0</v>
          </cell>
          <cell r="H9">
            <v>0</v>
          </cell>
          <cell r="I9">
            <v>91283.55</v>
          </cell>
        </row>
      </sheetData>
      <sheetData sheetId="3">
        <row r="65">
          <cell r="F65">
            <v>3026.8199999999997</v>
          </cell>
          <cell r="G65">
            <v>0</v>
          </cell>
          <cell r="H65">
            <v>0</v>
          </cell>
        </row>
        <row r="108">
          <cell r="F108">
            <v>3208.52</v>
          </cell>
          <cell r="G108">
            <v>0</v>
          </cell>
          <cell r="H108">
            <v>0</v>
          </cell>
        </row>
        <row r="117">
          <cell r="F117">
            <v>81086.61</v>
          </cell>
          <cell r="G117">
            <v>6898.8</v>
          </cell>
          <cell r="H117">
            <v>-1966.17</v>
          </cell>
          <cell r="I117">
            <v>86019.24</v>
          </cell>
        </row>
      </sheetData>
      <sheetData sheetId="4">
        <row r="13">
          <cell r="F13">
            <v>12729.68</v>
          </cell>
          <cell r="G13">
            <v>0</v>
          </cell>
          <cell r="H13">
            <v>0</v>
          </cell>
          <cell r="I13">
            <v>12729.68</v>
          </cell>
        </row>
      </sheetData>
      <sheetData sheetId="5">
        <row r="16">
          <cell r="F16">
            <v>6</v>
          </cell>
          <cell r="G16">
            <v>0</v>
          </cell>
          <cell r="H16">
            <v>0</v>
          </cell>
          <cell r="I16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23E00-3FF7-40D5-AF9D-46E4BF314D27}">
  <dimension ref="A1:M34"/>
  <sheetViews>
    <sheetView tabSelected="1" workbookViewId="0">
      <selection sqref="A1:XFD1048576"/>
    </sheetView>
  </sheetViews>
  <sheetFormatPr defaultRowHeight="15" x14ac:dyDescent="0.25"/>
  <cols>
    <col min="1" max="1" width="16.5703125" style="1" customWidth="1"/>
    <col min="2" max="2" width="9.140625" style="1"/>
    <col min="3" max="5" width="5.7109375" style="1" customWidth="1"/>
    <col min="6" max="6" width="30.7109375" style="1" customWidth="1"/>
    <col min="7" max="10" width="13.7109375" style="1" customWidth="1"/>
    <col min="11" max="11" width="14.7109375" style="1" customWidth="1"/>
    <col min="12" max="12" width="9.140625" style="1"/>
    <col min="13" max="13" width="44.5703125" style="3" customWidth="1"/>
    <col min="14" max="16384" width="9.140625" style="1"/>
  </cols>
  <sheetData>
    <row r="1" spans="1:13" ht="15.75" thickBot="1" x14ac:dyDescent="0.3">
      <c r="C1" s="2" t="s">
        <v>0</v>
      </c>
      <c r="D1" s="2"/>
      <c r="E1" s="2"/>
    </row>
    <row r="2" spans="1:13" ht="15.75" thickBot="1" x14ac:dyDescent="0.3">
      <c r="K2" s="4" t="s">
        <v>1</v>
      </c>
      <c r="L2" s="5"/>
      <c r="M2" s="6"/>
    </row>
    <row r="3" spans="1:13" ht="45" x14ac:dyDescent="0.25">
      <c r="A3" s="7" t="s">
        <v>2</v>
      </c>
      <c r="B3" s="8" t="s">
        <v>3</v>
      </c>
      <c r="G3" s="9" t="s">
        <v>4</v>
      </c>
      <c r="H3" s="9" t="s">
        <v>5</v>
      </c>
      <c r="I3" s="9" t="s">
        <v>6</v>
      </c>
      <c r="J3" s="9" t="s">
        <v>7</v>
      </c>
      <c r="K3" s="10" t="s">
        <v>8</v>
      </c>
      <c r="L3" s="11"/>
      <c r="M3" s="12"/>
    </row>
    <row r="4" spans="1:13" x14ac:dyDescent="0.25">
      <c r="G4" s="13" t="s">
        <v>9</v>
      </c>
      <c r="H4" s="13" t="s">
        <v>9</v>
      </c>
      <c r="I4" s="13" t="s">
        <v>9</v>
      </c>
      <c r="J4" s="13" t="s">
        <v>9</v>
      </c>
      <c r="K4" s="14" t="s">
        <v>9</v>
      </c>
      <c r="M4" s="12"/>
    </row>
    <row r="5" spans="1:13" x14ac:dyDescent="0.25">
      <c r="A5" s="1" t="s">
        <v>10</v>
      </c>
      <c r="B5" s="1">
        <v>2083</v>
      </c>
      <c r="E5" s="2" t="s">
        <v>11</v>
      </c>
      <c r="G5" s="15"/>
      <c r="H5" s="15"/>
      <c r="I5" s="15"/>
      <c r="J5" s="15"/>
      <c r="K5" s="16"/>
      <c r="M5" s="12"/>
    </row>
    <row r="6" spans="1:13" x14ac:dyDescent="0.25">
      <c r="A6" s="1" t="s">
        <v>12</v>
      </c>
      <c r="B6" s="1">
        <v>34</v>
      </c>
      <c r="F6" s="1" t="s">
        <v>13</v>
      </c>
      <c r="G6" s="15">
        <f>'[1]LAND &amp; BUILDINGS'!F69</f>
        <v>0</v>
      </c>
      <c r="H6" s="15">
        <f>'[1]LAND &amp; BUILDINGS'!G69</f>
        <v>0</v>
      </c>
      <c r="I6" s="15">
        <f>'[1]LAND &amp; BUILDINGS'!H69</f>
        <v>0</v>
      </c>
      <c r="J6" s="15">
        <f>'[1]LAND &amp; BUILDINGS'!I69</f>
        <v>0</v>
      </c>
      <c r="K6" s="17">
        <v>832.24</v>
      </c>
      <c r="L6" s="1" t="s">
        <v>14</v>
      </c>
      <c r="M6" s="12" t="s">
        <v>15</v>
      </c>
    </row>
    <row r="7" spans="1:13" x14ac:dyDescent="0.25">
      <c r="A7" s="1" t="s">
        <v>16</v>
      </c>
      <c r="B7" s="1">
        <v>35</v>
      </c>
      <c r="F7" s="1" t="s">
        <v>17</v>
      </c>
      <c r="G7" s="15">
        <f>'[1]LAND &amp; BUILDINGS'!F75</f>
        <v>9627.27</v>
      </c>
      <c r="H7" s="15">
        <f>'[1]LAND &amp; BUILDINGS'!G75</f>
        <v>0</v>
      </c>
      <c r="I7" s="15">
        <f>'[1]LAND &amp; BUILDINGS'!H75</f>
        <v>0</v>
      </c>
      <c r="J7" s="15">
        <f>'[1]LAND &amp; BUILDINGS'!I75</f>
        <v>9627.27</v>
      </c>
      <c r="K7" s="17">
        <v>7339.64</v>
      </c>
      <c r="L7" s="1" t="s">
        <v>14</v>
      </c>
      <c r="M7" s="12" t="s">
        <v>18</v>
      </c>
    </row>
    <row r="8" spans="1:13" x14ac:dyDescent="0.25">
      <c r="A8" s="1" t="s">
        <v>19</v>
      </c>
      <c r="B8" s="1">
        <v>16</v>
      </c>
      <c r="F8" s="1" t="s">
        <v>20</v>
      </c>
      <c r="G8" s="15">
        <f>G9-G6-G7</f>
        <v>2167715.02</v>
      </c>
      <c r="H8" s="15">
        <f t="shared" ref="H8:J8" si="0">H9-H6-H7</f>
        <v>0</v>
      </c>
      <c r="I8" s="15">
        <f t="shared" si="0"/>
        <v>0</v>
      </c>
      <c r="J8" s="18">
        <f t="shared" si="0"/>
        <v>2167715.02</v>
      </c>
      <c r="K8" s="19">
        <v>2052084.53</v>
      </c>
      <c r="L8" s="1" t="s">
        <v>21</v>
      </c>
      <c r="M8" s="12" t="s">
        <v>22</v>
      </c>
    </row>
    <row r="9" spans="1:13" ht="15.75" thickBot="1" x14ac:dyDescent="0.3">
      <c r="B9" s="20">
        <f>SUM(B5:B8)</f>
        <v>2168</v>
      </c>
      <c r="G9" s="21">
        <f>'[1]LAND &amp; BUILDINGS'!F92</f>
        <v>2177342.29</v>
      </c>
      <c r="H9" s="21">
        <f>'[1]LAND &amp; BUILDINGS'!G92</f>
        <v>0</v>
      </c>
      <c r="I9" s="21">
        <f>'[1]LAND &amp; BUILDINGS'!H92</f>
        <v>0</v>
      </c>
      <c r="J9" s="21">
        <f>'[1]LAND &amp; BUILDINGS'!I92</f>
        <v>2177342.29</v>
      </c>
      <c r="K9" s="22">
        <f>SUM(K6:K8)</f>
        <v>2060256.41</v>
      </c>
      <c r="M9" s="12"/>
    </row>
    <row r="10" spans="1:13" x14ac:dyDescent="0.25">
      <c r="G10" s="15"/>
      <c r="H10" s="15"/>
      <c r="I10" s="15"/>
      <c r="J10" s="15"/>
      <c r="K10" s="16"/>
      <c r="M10" s="12"/>
    </row>
    <row r="11" spans="1:13" ht="30.75" thickBot="1" x14ac:dyDescent="0.3">
      <c r="A11" s="1" t="s">
        <v>23</v>
      </c>
      <c r="B11" s="1">
        <v>31</v>
      </c>
      <c r="E11" s="2" t="s">
        <v>24</v>
      </c>
      <c r="G11" s="23">
        <f>'[1]FIXTURES &amp; FITTINGS'!F9</f>
        <v>91283.55</v>
      </c>
      <c r="H11" s="23">
        <f>'[1]FIXTURES &amp; FITTINGS'!G9</f>
        <v>0</v>
      </c>
      <c r="I11" s="23">
        <f>'[1]FIXTURES &amp; FITTINGS'!H9</f>
        <v>0</v>
      </c>
      <c r="J11" s="24">
        <f>'[1]FIXTURES &amp; FITTINGS'!I9</f>
        <v>91283.55</v>
      </c>
      <c r="K11" s="25">
        <v>97502.23</v>
      </c>
      <c r="L11" s="1" t="s">
        <v>25</v>
      </c>
      <c r="M11" s="12" t="s">
        <v>26</v>
      </c>
    </row>
    <row r="12" spans="1:13" x14ac:dyDescent="0.25">
      <c r="A12" s="1" t="s">
        <v>27</v>
      </c>
      <c r="B12" s="1">
        <v>60</v>
      </c>
      <c r="G12" s="15"/>
      <c r="H12" s="15"/>
      <c r="I12" s="15"/>
      <c r="J12" s="15"/>
      <c r="K12" s="26"/>
      <c r="M12" s="12"/>
    </row>
    <row r="13" spans="1:13" x14ac:dyDescent="0.25">
      <c r="B13" s="27">
        <f>SUM(B11:B12)</f>
        <v>91</v>
      </c>
      <c r="E13" s="2" t="s">
        <v>28</v>
      </c>
      <c r="G13" s="15"/>
      <c r="H13" s="15"/>
      <c r="I13" s="15"/>
      <c r="J13" s="15"/>
      <c r="K13" s="26"/>
      <c r="M13" s="12"/>
    </row>
    <row r="14" spans="1:13" ht="30" x14ac:dyDescent="0.25">
      <c r="F14" s="1" t="s">
        <v>29</v>
      </c>
      <c r="G14" s="15">
        <f>[1]EQUIPMENT!F65</f>
        <v>3026.8199999999997</v>
      </c>
      <c r="H14" s="15">
        <f>[1]EQUIPMENT!G65</f>
        <v>0</v>
      </c>
      <c r="I14" s="15">
        <f>[1]EQUIPMENT!H65</f>
        <v>0</v>
      </c>
      <c r="J14" s="15">
        <f>SUM(G14:I14)</f>
        <v>3026.8199999999997</v>
      </c>
      <c r="K14" s="26">
        <v>2601.7800000000002</v>
      </c>
      <c r="L14" s="1" t="s">
        <v>30</v>
      </c>
      <c r="M14" s="12" t="s">
        <v>31</v>
      </c>
    </row>
    <row r="15" spans="1:13" x14ac:dyDescent="0.25">
      <c r="G15" s="15"/>
      <c r="H15" s="15"/>
      <c r="I15" s="15"/>
      <c r="J15" s="15">
        <f t="shared" ref="J15:J18" si="1">SUM(G15:I15)</f>
        <v>0</v>
      </c>
      <c r="K15" s="26">
        <v>412</v>
      </c>
      <c r="L15" s="1" t="s">
        <v>14</v>
      </c>
      <c r="M15" s="12" t="s">
        <v>32</v>
      </c>
    </row>
    <row r="16" spans="1:13" x14ac:dyDescent="0.25">
      <c r="F16" s="1" t="s">
        <v>33</v>
      </c>
      <c r="G16" s="15">
        <f>[1]EQUIPMENT!F108</f>
        <v>3208.52</v>
      </c>
      <c r="H16" s="15">
        <f>[1]EQUIPMENT!G108</f>
        <v>0</v>
      </c>
      <c r="I16" s="15">
        <f>[1]EQUIPMENT!H108</f>
        <v>0</v>
      </c>
      <c r="J16" s="15">
        <f t="shared" si="1"/>
        <v>3208.52</v>
      </c>
      <c r="K16" s="26">
        <v>106.1</v>
      </c>
      <c r="L16" s="1" t="s">
        <v>34</v>
      </c>
      <c r="M16" s="12" t="s">
        <v>35</v>
      </c>
    </row>
    <row r="17" spans="1:13" x14ac:dyDescent="0.25">
      <c r="G17" s="15"/>
      <c r="H17" s="15"/>
      <c r="I17" s="15"/>
      <c r="J17" s="15">
        <f t="shared" si="1"/>
        <v>0</v>
      </c>
      <c r="K17" s="26">
        <v>2058.59</v>
      </c>
      <c r="L17" s="1" t="s">
        <v>14</v>
      </c>
      <c r="M17" s="12" t="s">
        <v>36</v>
      </c>
    </row>
    <row r="18" spans="1:13" x14ac:dyDescent="0.25">
      <c r="A18" s="1" t="s">
        <v>37</v>
      </c>
      <c r="B18" s="1">
        <v>17</v>
      </c>
      <c r="F18" s="1" t="s">
        <v>38</v>
      </c>
      <c r="G18" s="15">
        <f>G19-G14-G15-G16-G17</f>
        <v>74851.27</v>
      </c>
      <c r="H18" s="15">
        <f t="shared" ref="H18:I18" si="2">H19-H14-H15-H16-H17</f>
        <v>6898.8</v>
      </c>
      <c r="I18" s="15">
        <f t="shared" si="2"/>
        <v>-1966.17</v>
      </c>
      <c r="J18" s="15">
        <f t="shared" si="1"/>
        <v>79783.900000000009</v>
      </c>
      <c r="K18" s="26"/>
      <c r="M18" s="12"/>
    </row>
    <row r="19" spans="1:13" ht="15.75" thickBot="1" x14ac:dyDescent="0.3">
      <c r="A19" s="1" t="s">
        <v>39</v>
      </c>
      <c r="B19" s="1">
        <v>15</v>
      </c>
      <c r="G19" s="21">
        <f>[1]EQUIPMENT!F117</f>
        <v>81086.61</v>
      </c>
      <c r="H19" s="21">
        <f>[1]EQUIPMENT!G117</f>
        <v>6898.8</v>
      </c>
      <c r="I19" s="21">
        <f>[1]EQUIPMENT!H117</f>
        <v>-1966.17</v>
      </c>
      <c r="J19" s="21">
        <f>[1]EQUIPMENT!I117</f>
        <v>86019.24</v>
      </c>
      <c r="K19" s="22">
        <f>SUM(K14:K18)</f>
        <v>5178.47</v>
      </c>
      <c r="M19" s="12"/>
    </row>
    <row r="20" spans="1:13" x14ac:dyDescent="0.25">
      <c r="A20" s="1" t="s">
        <v>40</v>
      </c>
      <c r="B20" s="1">
        <v>12</v>
      </c>
      <c r="G20" s="15"/>
      <c r="H20" s="15"/>
      <c r="I20" s="15"/>
      <c r="J20" s="15"/>
      <c r="K20" s="26"/>
      <c r="M20" s="12"/>
    </row>
    <row r="21" spans="1:13" x14ac:dyDescent="0.25">
      <c r="A21" s="1" t="s">
        <v>41</v>
      </c>
      <c r="B21" s="1">
        <v>12</v>
      </c>
      <c r="E21" s="2" t="s">
        <v>42</v>
      </c>
      <c r="G21" s="15">
        <f>'[1]CIVIC REGALIA'!F13</f>
        <v>12729.68</v>
      </c>
      <c r="H21" s="15">
        <f>'[1]CIVIC REGALIA'!G13</f>
        <v>0</v>
      </c>
      <c r="I21" s="15">
        <f>'[1]CIVIC REGALIA'!H13</f>
        <v>0</v>
      </c>
      <c r="J21" s="15">
        <f>'[1]CIVIC REGALIA'!I13</f>
        <v>12729.68</v>
      </c>
      <c r="K21" s="26">
        <v>5296.26</v>
      </c>
      <c r="L21" s="1" t="s">
        <v>43</v>
      </c>
      <c r="M21" s="12" t="s">
        <v>44</v>
      </c>
    </row>
    <row r="22" spans="1:13" x14ac:dyDescent="0.25">
      <c r="A22" s="1" t="s">
        <v>45</v>
      </c>
      <c r="B22" s="1">
        <v>9</v>
      </c>
      <c r="G22" s="15"/>
      <c r="H22" s="15"/>
      <c r="I22" s="15"/>
      <c r="J22" s="15"/>
      <c r="K22" s="26">
        <v>520.15</v>
      </c>
      <c r="L22" s="1" t="s">
        <v>14</v>
      </c>
      <c r="M22" s="12" t="s">
        <v>46</v>
      </c>
    </row>
    <row r="23" spans="1:13" x14ac:dyDescent="0.25">
      <c r="A23" s="1" t="s">
        <v>47</v>
      </c>
      <c r="B23" s="1">
        <v>7</v>
      </c>
      <c r="G23" s="15"/>
      <c r="H23" s="15"/>
      <c r="I23" s="15"/>
      <c r="J23" s="15"/>
      <c r="K23" s="26">
        <v>520.15</v>
      </c>
      <c r="L23" s="1" t="s">
        <v>14</v>
      </c>
      <c r="M23" s="12" t="s">
        <v>48</v>
      </c>
    </row>
    <row r="24" spans="1:13" x14ac:dyDescent="0.25">
      <c r="A24" s="1" t="s">
        <v>49</v>
      </c>
      <c r="B24" s="1">
        <v>3</v>
      </c>
      <c r="G24" s="15"/>
      <c r="H24" s="15"/>
      <c r="I24" s="15"/>
      <c r="J24" s="15"/>
      <c r="K24" s="26">
        <v>520.15</v>
      </c>
      <c r="L24" s="1" t="s">
        <v>14</v>
      </c>
      <c r="M24" s="12" t="s">
        <v>50</v>
      </c>
    </row>
    <row r="25" spans="1:13" x14ac:dyDescent="0.25">
      <c r="B25" s="28">
        <f>SUM(B18:B24)</f>
        <v>75</v>
      </c>
      <c r="G25" s="15"/>
      <c r="H25" s="15"/>
      <c r="I25" s="15"/>
      <c r="J25" s="15"/>
      <c r="K25" s="26">
        <v>6254.86</v>
      </c>
      <c r="L25" s="1" t="s">
        <v>14</v>
      </c>
      <c r="M25" s="12" t="s">
        <v>51</v>
      </c>
    </row>
    <row r="26" spans="1:13" ht="15.75" thickBot="1" x14ac:dyDescent="0.3">
      <c r="G26" s="21">
        <f>SUM(G21:G25)</f>
        <v>12729.68</v>
      </c>
      <c r="H26" s="21">
        <f t="shared" ref="H26:K26" si="3">SUM(H21:H25)</f>
        <v>0</v>
      </c>
      <c r="I26" s="21">
        <f t="shared" si="3"/>
        <v>0</v>
      </c>
      <c r="J26" s="21">
        <f t="shared" si="3"/>
        <v>12729.68</v>
      </c>
      <c r="K26" s="22">
        <f t="shared" si="3"/>
        <v>13111.57</v>
      </c>
      <c r="M26" s="12"/>
    </row>
    <row r="27" spans="1:13" x14ac:dyDescent="0.25">
      <c r="G27" s="15"/>
      <c r="H27" s="15"/>
      <c r="I27" s="15"/>
      <c r="J27" s="15"/>
      <c r="K27" s="26"/>
      <c r="M27" s="12"/>
    </row>
    <row r="28" spans="1:13" x14ac:dyDescent="0.25">
      <c r="E28" s="2" t="s">
        <v>52</v>
      </c>
      <c r="G28" s="15">
        <f>'[1]COMMUNITY ASSETS'!F16</f>
        <v>6</v>
      </c>
      <c r="H28" s="15">
        <f>'[1]COMMUNITY ASSETS'!G16</f>
        <v>0</v>
      </c>
      <c r="I28" s="15">
        <f>'[1]COMMUNITY ASSETS'!H16</f>
        <v>0</v>
      </c>
      <c r="J28" s="15">
        <f>'[1]COMMUNITY ASSETS'!I16</f>
        <v>6</v>
      </c>
      <c r="K28" s="26">
        <v>2916.96</v>
      </c>
      <c r="L28" s="1" t="s">
        <v>14</v>
      </c>
      <c r="M28" s="12" t="s">
        <v>53</v>
      </c>
    </row>
    <row r="29" spans="1:13" x14ac:dyDescent="0.25">
      <c r="G29" s="15"/>
      <c r="H29" s="15"/>
      <c r="I29" s="15"/>
      <c r="J29" s="15"/>
      <c r="K29" s="26">
        <v>1017.57</v>
      </c>
      <c r="L29" s="1" t="s">
        <v>14</v>
      </c>
      <c r="M29" s="12" t="s">
        <v>54</v>
      </c>
    </row>
    <row r="30" spans="1:13" ht="15.75" thickBot="1" x14ac:dyDescent="0.3">
      <c r="G30" s="21">
        <f>SUM(G28:G29)</f>
        <v>6</v>
      </c>
      <c r="H30" s="21">
        <f t="shared" ref="H30:K30" si="4">SUM(H28:H29)</f>
        <v>0</v>
      </c>
      <c r="I30" s="21">
        <f t="shared" si="4"/>
        <v>0</v>
      </c>
      <c r="J30" s="21">
        <f t="shared" si="4"/>
        <v>6</v>
      </c>
      <c r="K30" s="22">
        <f t="shared" si="4"/>
        <v>3934.53</v>
      </c>
      <c r="M30" s="12"/>
    </row>
    <row r="31" spans="1:13" x14ac:dyDescent="0.25">
      <c r="G31" s="15"/>
      <c r="H31" s="15"/>
      <c r="I31" s="15"/>
      <c r="J31" s="15"/>
      <c r="K31" s="29"/>
      <c r="M31" s="12"/>
    </row>
    <row r="32" spans="1:13" x14ac:dyDescent="0.25">
      <c r="G32" s="15"/>
      <c r="H32" s="15"/>
      <c r="I32" s="15"/>
      <c r="J32" s="15"/>
      <c r="K32" s="29"/>
      <c r="M32" s="12"/>
    </row>
    <row r="33" spans="4:13" ht="15.75" thickBot="1" x14ac:dyDescent="0.3">
      <c r="D33" s="2" t="s">
        <v>55</v>
      </c>
      <c r="G33" s="23">
        <f>G9+G11+G19+G26+G30</f>
        <v>2362448.13</v>
      </c>
      <c r="H33" s="23">
        <f t="shared" ref="H33:K33" si="5">H9+H11+H19+H26+H30</f>
        <v>6898.8</v>
      </c>
      <c r="I33" s="23">
        <f t="shared" si="5"/>
        <v>-1966.17</v>
      </c>
      <c r="J33" s="23">
        <f t="shared" si="5"/>
        <v>2367380.7600000002</v>
      </c>
      <c r="K33" s="25">
        <f t="shared" si="5"/>
        <v>2179983.21</v>
      </c>
      <c r="L33" s="30"/>
      <c r="M33" s="31"/>
    </row>
    <row r="34" spans="4:13" x14ac:dyDescent="0.25">
      <c r="G34" s="15"/>
      <c r="H34" s="15"/>
      <c r="I34" s="15"/>
      <c r="J34" s="15"/>
      <c r="K34" s="32"/>
    </row>
  </sheetData>
  <mergeCells count="1">
    <mergeCell ref="K2:M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66D2DE09E98B4F9C7AFED5DF161F54" ma:contentTypeVersion="12" ma:contentTypeDescription="Create a new document." ma:contentTypeScope="" ma:versionID="eb66d218307010490eb7e3abcfbca56a">
  <xsd:schema xmlns:xsd="http://www.w3.org/2001/XMLSchema" xmlns:xs="http://www.w3.org/2001/XMLSchema" xmlns:p="http://schemas.microsoft.com/office/2006/metadata/properties" xmlns:ns2="497c7ef3-be23-4e63-9be8-425ad1a98dae" xmlns:ns3="f1022f49-f7fb-449d-bba2-3000c0a0072e" targetNamespace="http://schemas.microsoft.com/office/2006/metadata/properties" ma:root="true" ma:fieldsID="3bcc6831b957d7107413c2eeb0d68a63" ns2:_="" ns3:_="">
    <xsd:import namespace="497c7ef3-be23-4e63-9be8-425ad1a98dae"/>
    <xsd:import namespace="f1022f49-f7fb-449d-bba2-3000c0a007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c7ef3-be23-4e63-9be8-425ad1a98d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5e8af8e-dc2d-40af-85b0-2566123b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22f49-f7fb-449d-bba2-3000c0a0072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26e4119-8048-4e7f-939f-4b439e691e0b}" ma:internalName="TaxCatchAll" ma:showField="CatchAllData" ma:web="f1022f49-f7fb-449d-bba2-3000c0a007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7c7ef3-be23-4e63-9be8-425ad1a98dae">
      <Terms xmlns="http://schemas.microsoft.com/office/infopath/2007/PartnerControls"/>
    </lcf76f155ced4ddcb4097134ff3c332f>
    <TaxCatchAll xmlns="f1022f49-f7fb-449d-bba2-3000c0a0072e" xsi:nil="true"/>
  </documentManagement>
</p:properties>
</file>

<file path=customXml/itemProps1.xml><?xml version="1.0" encoding="utf-8"?>
<ds:datastoreItem xmlns:ds="http://schemas.openxmlformats.org/officeDocument/2006/customXml" ds:itemID="{8D95A1F7-CFEB-45C5-97D4-80B3F8BDC111}"/>
</file>

<file path=customXml/itemProps2.xml><?xml version="1.0" encoding="utf-8"?>
<ds:datastoreItem xmlns:ds="http://schemas.openxmlformats.org/officeDocument/2006/customXml" ds:itemID="{E46E3488-356B-44FA-89A8-1322940D5B48}"/>
</file>

<file path=customXml/itemProps3.xml><?xml version="1.0" encoding="utf-8"?>
<ds:datastoreItem xmlns:ds="http://schemas.openxmlformats.org/officeDocument/2006/customXml" ds:itemID="{2CDB7EA7-6BDD-423B-B93C-3D51FF21F5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Allott</dc:creator>
  <cp:lastModifiedBy>Karen Allott</cp:lastModifiedBy>
  <dcterms:created xsi:type="dcterms:W3CDTF">2023-07-19T10:18:38Z</dcterms:created>
  <dcterms:modified xsi:type="dcterms:W3CDTF">2023-07-19T10:19:34Z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0x0101009F66D2DE09E98B4F9C7AFED5DF161F54</vt:lpwstr>
  </property>
</Properties>
</file>